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ns_Samenleving\Strategie_Beleid\Beleid\Subsidie\Team Subsidies\Sabina\voorbereidingen 2024 PVE\"/>
    </mc:Choice>
  </mc:AlternateContent>
  <xr:revisionPtr revIDLastSave="0" documentId="13_ncr:1_{C2CA7504-E3E4-4AE2-B6A5-2939B1D8C0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 berekening subsidie PVE 2024" sheetId="4" r:id="rId1"/>
    <sheet name="2. Invulformat reguliere opvang" sheetId="5" r:id="rId2"/>
    <sheet name="3. Invulformat regulier en VE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6" l="1"/>
  <c r="C11" i="5"/>
  <c r="C11" i="4"/>
  <c r="C27" i="6"/>
  <c r="C17" i="5"/>
  <c r="C35" i="6"/>
  <c r="C34" i="6"/>
  <c r="C33" i="6"/>
  <c r="F17" i="4"/>
  <c r="C17" i="4"/>
  <c r="C18" i="4" s="1"/>
  <c r="F18" i="4" l="1"/>
  <c r="C31" i="6"/>
  <c r="F19" i="4"/>
  <c r="F20" i="4" s="1"/>
  <c r="F22" i="4"/>
  <c r="C19" i="4"/>
  <c r="C22" i="4" s="1"/>
  <c r="C32" i="6" s="1"/>
  <c r="C29" i="6" l="1"/>
  <c r="C36" i="6" s="1"/>
</calcChain>
</file>

<file path=xl/sharedStrings.xml><?xml version="1.0" encoding="utf-8"?>
<sst xmlns="http://schemas.openxmlformats.org/spreadsheetml/2006/main" count="77" uniqueCount="55">
  <si>
    <t>weken per jaar</t>
  </si>
  <si>
    <t>gemeente Dijk en Waard</t>
  </si>
  <si>
    <t>Vastgestelde criteria:</t>
  </si>
  <si>
    <r>
      <t xml:space="preserve">inzet pedagogisch beleidsmedewerker </t>
    </r>
    <r>
      <rPr>
        <b/>
        <sz val="11"/>
        <color theme="1"/>
        <rFont val="Calibri"/>
        <family val="2"/>
        <scheme val="minor"/>
      </rPr>
      <t>per VE-doelgroeppeuter in een VE-groep</t>
    </r>
  </si>
  <si>
    <t>Reguliere peuteropvangplaatsen</t>
  </si>
  <si>
    <r>
      <t xml:space="preserve">VE-gerelateerde scholing </t>
    </r>
    <r>
      <rPr>
        <b/>
        <sz val="11"/>
        <color theme="1"/>
        <rFont val="Calibri"/>
        <family val="2"/>
        <scheme val="minor"/>
      </rPr>
      <t>per VE-groep</t>
    </r>
  </si>
  <si>
    <t>totaal aantal peuteropvangplaatsen (schatting)</t>
  </si>
  <si>
    <r>
      <t>extra begeleiding</t>
    </r>
    <r>
      <rPr>
        <b/>
        <sz val="11"/>
        <color theme="1"/>
        <rFont val="Calibri"/>
        <family val="2"/>
        <scheme val="minor"/>
      </rPr>
      <t xml:space="preserve"> per VE-doelgroeppeuter</t>
    </r>
  </si>
  <si>
    <t>voor extra begeleiding van VE-doelgroeppeuters</t>
  </si>
  <si>
    <t>voor VE-gerelateerde scholingskosten</t>
  </si>
  <si>
    <t xml:space="preserve">uren per week, per peuteropvangplaats </t>
  </si>
  <si>
    <t>voor peuteropvangplaatsen</t>
  </si>
  <si>
    <t>VE-peuteropvangplaatsen:</t>
  </si>
  <si>
    <r>
      <t xml:space="preserve">landelijk maximum </t>
    </r>
    <r>
      <rPr>
        <b/>
        <sz val="11"/>
        <color theme="1"/>
        <rFont val="Calibri"/>
        <family val="2"/>
        <scheme val="minor"/>
      </rPr>
      <t>uurtarief</t>
    </r>
    <r>
      <rPr>
        <sz val="11"/>
        <color theme="1"/>
        <rFont val="Calibri"/>
        <family val="2"/>
        <scheme val="minor"/>
      </rPr>
      <t xml:space="preserve"> dagopvang</t>
    </r>
  </si>
  <si>
    <t>Subsidie Peuteropvang en Voorschoolse Educatie (VE)</t>
  </si>
  <si>
    <t>tbv inzet pedagogisch beleidsmedewerker   voorschoolse edcuatie</t>
  </si>
  <si>
    <t>voor VE-peuteropvangplaatsen (excl extra vergoedingen)</t>
  </si>
  <si>
    <t>voor VE peuteropvangplaatsen</t>
  </si>
  <si>
    <t>BESTAAT UIT:</t>
  </si>
  <si>
    <t>TE ONTVANGEN SUBSIDIE</t>
  </si>
  <si>
    <t>TOTAAL te ontvangen subsidie:</t>
  </si>
  <si>
    <r>
      <t xml:space="preserve">subsidie per peuteropvangplaats </t>
    </r>
    <r>
      <rPr>
        <b/>
        <i/>
        <sz val="11"/>
        <color theme="1"/>
        <rFont val="Calibri"/>
        <family val="2"/>
        <scheme val="minor"/>
      </rPr>
      <t>+ niet groepsgebonden uren</t>
    </r>
    <r>
      <rPr>
        <i/>
        <sz val="11"/>
        <color theme="1"/>
        <rFont val="Calibri"/>
        <family val="2"/>
        <scheme val="minor"/>
      </rPr>
      <t xml:space="preserve"> = totaal subsidie per peuteropvangplaats</t>
    </r>
  </si>
  <si>
    <t>&lt;= INVULLEN!</t>
  </si>
  <si>
    <r>
      <rPr>
        <b/>
        <sz val="11"/>
        <color theme="1"/>
        <rFont val="Calibri"/>
        <family val="2"/>
        <scheme val="minor"/>
      </rPr>
      <t>uurtarief</t>
    </r>
    <r>
      <rPr>
        <sz val="11"/>
        <color theme="1"/>
        <rFont val="Calibri"/>
        <family val="2"/>
        <scheme val="minor"/>
      </rPr>
      <t xml:space="preserve"> dagopvang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</si>
  <si>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gemeentelijke ouderbijdrage</t>
    </r>
    <r>
      <rPr>
        <i/>
        <sz val="11"/>
        <color theme="1"/>
        <rFont val="Calibri"/>
        <family val="2"/>
        <scheme val="minor"/>
      </rPr>
      <t xml:space="preserve">                                        bij modaal inkomen, 
gebaseerd op VNG adviestabel ouderbijdrage peuterwerk (modaal inkomen 2021: EUR 38.000)</t>
    </r>
  </si>
  <si>
    <r>
      <t xml:space="preserve">subsidie voor </t>
    </r>
    <r>
      <rPr>
        <b/>
        <i/>
        <sz val="11"/>
        <color theme="1"/>
        <rFont val="Calibri"/>
        <family val="2"/>
        <scheme val="minor"/>
      </rPr>
      <t>niet groepsgebonden uren</t>
    </r>
    <r>
      <rPr>
        <i/>
        <sz val="11"/>
        <color theme="1"/>
        <rFont val="Calibri"/>
        <family val="2"/>
        <scheme val="minor"/>
      </rPr>
      <t xml:space="preserve"> </t>
    </r>
  </si>
  <si>
    <r>
      <t xml:space="preserve">INVULFORMAT - Blad 2 </t>
    </r>
    <r>
      <rPr>
        <b/>
        <sz val="14"/>
        <color rgb="FFFF0000"/>
        <rFont val="Calibri"/>
        <family val="2"/>
        <scheme val="minor"/>
      </rPr>
      <t>REGULIERE OPVANG</t>
    </r>
  </si>
  <si>
    <t>voor reguliere peuteropvangplaatsen</t>
  </si>
  <si>
    <r>
      <t xml:space="preserve">IN TE VULLEN GEGEVENS </t>
    </r>
    <r>
      <rPr>
        <b/>
        <sz val="12"/>
        <color rgb="FFFF0000"/>
        <rFont val="Calibri"/>
        <family val="2"/>
        <scheme val="minor"/>
      </rPr>
      <t>REGULIER</t>
    </r>
    <r>
      <rPr>
        <b/>
        <sz val="12"/>
        <color rgb="FF0070C0"/>
        <rFont val="Calibri"/>
        <family val="2"/>
        <scheme val="minor"/>
      </rPr>
      <t>:</t>
    </r>
  </si>
  <si>
    <r>
      <t xml:space="preserve">uren per week, per </t>
    </r>
    <r>
      <rPr>
        <sz val="11"/>
        <color rgb="FFFF0000"/>
        <rFont val="Calibri"/>
        <family val="2"/>
        <scheme val="minor"/>
      </rPr>
      <t>reguliere</t>
    </r>
    <r>
      <rPr>
        <sz val="11"/>
        <color theme="1"/>
        <rFont val="Calibri"/>
        <family val="2"/>
        <scheme val="minor"/>
      </rPr>
      <t xml:space="preserve"> peuteropvangplaats </t>
    </r>
  </si>
  <si>
    <t>BASISGEGEVENS - Blad 1</t>
  </si>
  <si>
    <t xml:space="preserve">totaal maximale subsidie per peuteropvangplaats </t>
  </si>
  <si>
    <t>Berekening maximale subsidie per reguliere peuteropvangplaats</t>
  </si>
  <si>
    <r>
      <t xml:space="preserve">totaal aantal </t>
    </r>
    <r>
      <rPr>
        <b/>
        <sz val="11"/>
        <color rgb="FFFF0000"/>
        <rFont val="Calibri"/>
        <family val="2"/>
        <scheme val="minor"/>
      </rPr>
      <t>VE-peuteropvangplaatsen</t>
    </r>
    <r>
      <rPr>
        <sz val="11"/>
        <color theme="1"/>
        <rFont val="Calibri"/>
        <family val="2"/>
        <scheme val="minor"/>
      </rPr>
      <t xml:space="preserve"> bezet door individuele peuters (schatting)</t>
    </r>
  </si>
  <si>
    <r>
      <t xml:space="preserve">totaal aantal </t>
    </r>
    <r>
      <rPr>
        <b/>
        <sz val="11"/>
        <color rgb="FFFF0000"/>
        <rFont val="Calibri"/>
        <family val="2"/>
        <scheme val="minor"/>
      </rPr>
      <t>VE-groepen</t>
    </r>
  </si>
  <si>
    <t>waarvan 8 uur reguliere peuteropvang ZKOT</t>
  </si>
  <si>
    <t>WAARVAN:</t>
  </si>
  <si>
    <r>
      <t xml:space="preserve">VE-peuteropvangplaatsen </t>
    </r>
    <r>
      <rPr>
        <i/>
        <sz val="11"/>
        <color rgb="FFFF0000"/>
        <rFont val="Calibri"/>
        <family val="2"/>
        <scheme val="minor"/>
      </rPr>
      <t>ZKOT</t>
    </r>
  </si>
  <si>
    <r>
      <t xml:space="preserve">VE-peuteropvangplaatsen met </t>
    </r>
    <r>
      <rPr>
        <i/>
        <sz val="11"/>
        <color rgb="FFFF0000"/>
        <rFont val="Calibri"/>
        <family val="2"/>
        <scheme val="minor"/>
      </rPr>
      <t>KOT</t>
    </r>
  </si>
  <si>
    <r>
      <t xml:space="preserve">IN TE VULLEN GEGEVENS </t>
    </r>
    <r>
      <rPr>
        <b/>
        <sz val="12"/>
        <color rgb="FFFF0000"/>
        <rFont val="Calibri"/>
        <family val="2"/>
        <scheme val="minor"/>
      </rPr>
      <t>VE</t>
    </r>
    <r>
      <rPr>
        <b/>
        <sz val="12"/>
        <color rgb="FF0070C0"/>
        <rFont val="Calibri"/>
        <family val="2"/>
        <scheme val="minor"/>
      </rPr>
      <t>:</t>
    </r>
  </si>
  <si>
    <t>Subsidieregeling Peuteropvang en Voorschoolse Educatie (VE)</t>
  </si>
  <si>
    <t>op basis van artikel 3 en 5 van de subsidieregeling PVE</t>
  </si>
  <si>
    <t>totaal aantal uren opvang X uurtarief X %ouderbijdrage = subsidie per peuteropvangplaats</t>
  </si>
  <si>
    <t>weken per jaar X uren per week = totaal aantal uren opvang</t>
  </si>
  <si>
    <t>totaal aantal uren opvang X uurtarief  = subsidie per VE-peuteropvangplaats</t>
  </si>
  <si>
    <t>Berekening subsidie per VE-peuteropvangplaats</t>
  </si>
  <si>
    <r>
      <t xml:space="preserve">subsidie per VE-peuteropvangplaats </t>
    </r>
    <r>
      <rPr>
        <b/>
        <i/>
        <sz val="11"/>
        <color theme="1"/>
        <rFont val="Calibri"/>
        <family val="2"/>
        <scheme val="minor"/>
      </rPr>
      <t>+ niet groepsgebonden uren</t>
    </r>
    <r>
      <rPr>
        <i/>
        <sz val="11"/>
        <color theme="1"/>
        <rFont val="Calibri"/>
        <family val="2"/>
        <scheme val="minor"/>
      </rPr>
      <t xml:space="preserve"> = subsidie per VE-peuteropvangplaats (excl extra vergoedingen)</t>
    </r>
  </si>
  <si>
    <r>
      <t xml:space="preserve">subsidie per VE-peuteropvangplaats </t>
    </r>
    <r>
      <rPr>
        <b/>
        <i/>
        <sz val="11"/>
        <color theme="1"/>
        <rFont val="Calibri"/>
        <family val="2"/>
        <scheme val="minor"/>
      </rPr>
      <t>+ extra begeleiding per VE-doelgroeppeuter + inzet pedagogisch beleidsmedewerker</t>
    </r>
    <r>
      <rPr>
        <i/>
        <sz val="11"/>
        <color theme="1"/>
        <rFont val="Calibri"/>
        <family val="2"/>
        <scheme val="minor"/>
      </rPr>
      <t xml:space="preserve"> per VE-doelgroeppeuter in VE-groep</t>
    </r>
  </si>
  <si>
    <r>
      <t xml:space="preserve">&lt;= (alleen aanpassen wanneer een </t>
    </r>
    <r>
      <rPr>
        <sz val="11"/>
        <color rgb="FFFF0000"/>
        <rFont val="Calibri"/>
        <family val="2"/>
        <scheme val="minor"/>
      </rPr>
      <t>lager</t>
    </r>
    <r>
      <rPr>
        <sz val="11"/>
        <color rgb="FF0070C0"/>
        <rFont val="Calibri"/>
        <family val="2"/>
        <scheme val="minor"/>
      </rPr>
      <t xml:space="preserve"> uurtarief wordt gehanteerd)</t>
    </r>
  </si>
  <si>
    <r>
      <t xml:space="preserve">&lt;= (alleen aanpassen wanneer een </t>
    </r>
    <r>
      <rPr>
        <sz val="11"/>
        <color rgb="FFFF0000"/>
        <rFont val="Calibri"/>
        <family val="2"/>
        <scheme val="minor"/>
      </rPr>
      <t>minder</t>
    </r>
    <r>
      <rPr>
        <sz val="11"/>
        <color rgb="FF0070C0"/>
        <rFont val="Calibri"/>
        <family val="2"/>
        <scheme val="minor"/>
      </rPr>
      <t xml:space="preserve"> aantal weken wordt aangeboden)</t>
    </r>
  </si>
  <si>
    <r>
      <t xml:space="preserve">&lt;= (alleen aanpassen wanneer een </t>
    </r>
    <r>
      <rPr>
        <sz val="11"/>
        <color rgb="FFFF0000"/>
        <rFont val="Calibri"/>
        <family val="2"/>
        <scheme val="minor"/>
      </rPr>
      <t>minder</t>
    </r>
    <r>
      <rPr>
        <sz val="11"/>
        <color rgb="FF0070C0"/>
        <rFont val="Calibri"/>
        <family val="2"/>
        <scheme val="minor"/>
      </rPr>
      <t xml:space="preserve"> aantal uren wordt aangeboden)</t>
    </r>
  </si>
  <si>
    <r>
      <t xml:space="preserve">INVULFORMAT - Blad 3 </t>
    </r>
    <r>
      <rPr>
        <b/>
        <sz val="14"/>
        <color rgb="FFFF0000"/>
        <rFont val="Calibri"/>
        <family val="2"/>
        <scheme val="minor"/>
      </rPr>
      <t>REGULIERE EN VE-PEUTEROPVANG</t>
    </r>
  </si>
  <si>
    <r>
      <t xml:space="preserve">% </t>
    </r>
    <r>
      <rPr>
        <b/>
        <sz val="11"/>
        <color theme="1"/>
        <rFont val="Calibri"/>
        <family val="2"/>
        <scheme val="minor"/>
      </rPr>
      <t>gemeentelijke ouderbijdrage</t>
    </r>
    <r>
      <rPr>
        <sz val="11"/>
        <color theme="1"/>
        <rFont val="Calibri"/>
        <family val="2"/>
        <scheme val="minor"/>
      </rPr>
      <t xml:space="preserve">                                             bij modaal inkomen, 
gebaseerd op VNG adviestabel ouderbijdrage peuterwerk (modaal inkomen 2024: EUR 38.000)</t>
    </r>
  </si>
  <si>
    <t>totaal subsidie per VE peuteropvangplaats (excl VE-scholing per groep, en excl 8 uur reguliere opvang per VE-peuteropvangplaats)</t>
  </si>
  <si>
    <r>
      <t xml:space="preserve">subsidie voor </t>
    </r>
    <r>
      <rPr>
        <b/>
        <sz val="11"/>
        <color theme="1"/>
        <rFont val="Calibri"/>
        <family val="2"/>
        <scheme val="minor"/>
      </rPr>
      <t>niet groepsgebonden uren</t>
    </r>
    <r>
      <rPr>
        <sz val="11"/>
        <color theme="1"/>
        <rFont val="Calibri"/>
        <family val="2"/>
        <scheme val="minor"/>
      </rPr>
      <t xml:space="preserve"> (60 uur)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</si>
</sst>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ck">
        <color theme="5" tint="0.39997558519241921"/>
      </right>
      <top/>
      <bottom/>
      <diagonal/>
    </border>
    <border>
      <left style="thick">
        <color theme="5" tint="0.39997558519241921"/>
      </left>
      <right style="thick">
        <color theme="5" tint="0.39997558519241921"/>
      </right>
      <top style="thick">
        <color theme="5" tint="0.39997558519241921"/>
      </top>
      <bottom style="thick">
        <color theme="5" tint="0.39997558519241921"/>
      </bottom>
      <diagonal/>
    </border>
    <border>
      <left/>
      <right style="thick">
        <color theme="7" tint="0.39997558519241921"/>
      </right>
      <top/>
      <bottom/>
      <diagonal/>
    </border>
    <border>
      <left style="thick">
        <color theme="7" tint="0.39997558519241921"/>
      </left>
      <right style="thick">
        <color theme="7" tint="0.39997558519241921"/>
      </right>
      <top/>
      <bottom style="thick">
        <color theme="7" tint="0.39997558519241921"/>
      </bottom>
      <diagonal/>
    </border>
    <border>
      <left/>
      <right/>
      <top/>
      <bottom style="thin">
        <color theme="7" tint="0.39997558519241921"/>
      </bottom>
      <diagonal/>
    </border>
    <border>
      <left style="thick">
        <color theme="7" tint="0.39997558519241921"/>
      </left>
      <right style="thick">
        <color theme="7" tint="0.39997558519241921"/>
      </right>
      <top style="thin">
        <color theme="7" tint="0.39997558519241921"/>
      </top>
      <bottom style="thick">
        <color theme="7" tint="0.39997558519241921"/>
      </bottom>
      <diagonal/>
    </border>
    <border>
      <left/>
      <right/>
      <top style="thick">
        <color theme="7" tint="0.39997558519241921"/>
      </top>
      <bottom style="thick">
        <color theme="7" tint="0.3999755851924192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4" fontId="0" fillId="0" borderId="0" xfId="1" applyFont="1"/>
    <xf numFmtId="0" fontId="0" fillId="0" borderId="0" xfId="0" applyAlignment="1">
      <alignment wrapText="1"/>
    </xf>
    <xf numFmtId="2" fontId="0" fillId="0" borderId="0" xfId="0" applyNumberFormat="1" applyAlignment="1">
      <alignment vertical="center"/>
    </xf>
    <xf numFmtId="164" fontId="0" fillId="0" borderId="0" xfId="0" applyNumberForma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5" fillId="0" borderId="0" xfId="0" applyFont="1" applyAlignment="1">
      <alignment wrapText="1"/>
    </xf>
    <xf numFmtId="0" fontId="3" fillId="0" borderId="0" xfId="0" applyFont="1"/>
    <xf numFmtId="0" fontId="8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0" fillId="3" borderId="0" xfId="0" applyFill="1"/>
    <xf numFmtId="0" fontId="10" fillId="0" borderId="0" xfId="0" applyFont="1"/>
    <xf numFmtId="0" fontId="8" fillId="4" borderId="0" xfId="0" applyFont="1" applyFill="1"/>
    <xf numFmtId="0" fontId="5" fillId="0" borderId="0" xfId="0" applyFont="1"/>
    <xf numFmtId="164" fontId="5" fillId="0" borderId="0" xfId="0" applyNumberFormat="1" applyFont="1"/>
    <xf numFmtId="0" fontId="1" fillId="0" borderId="0" xfId="0" applyFont="1"/>
    <xf numFmtId="0" fontId="8" fillId="4" borderId="0" xfId="0" applyFont="1" applyFill="1" applyAlignment="1">
      <alignment wrapText="1"/>
    </xf>
    <xf numFmtId="164" fontId="8" fillId="4" borderId="0" xfId="0" applyNumberFormat="1" applyFont="1" applyFill="1"/>
    <xf numFmtId="0" fontId="8" fillId="0" borderId="0" xfId="0" applyFont="1" applyAlignment="1">
      <alignment wrapText="1"/>
    </xf>
    <xf numFmtId="164" fontId="8" fillId="0" borderId="0" xfId="0" applyNumberFormat="1" applyFont="1"/>
    <xf numFmtId="0" fontId="9" fillId="2" borderId="0" xfId="0" applyFont="1" applyFill="1"/>
    <xf numFmtId="0" fontId="10" fillId="2" borderId="0" xfId="0" applyFont="1" applyFill="1"/>
    <xf numFmtId="0" fontId="0" fillId="2" borderId="0" xfId="0" applyFill="1"/>
    <xf numFmtId="0" fontId="8" fillId="2" borderId="0" xfId="0" applyFont="1" applyFill="1"/>
    <xf numFmtId="0" fontId="8" fillId="5" borderId="0" xfId="0" applyFont="1" applyFill="1" applyAlignment="1">
      <alignment wrapText="1"/>
    </xf>
    <xf numFmtId="0" fontId="0" fillId="5" borderId="0" xfId="0" applyFill="1"/>
    <xf numFmtId="164" fontId="8" fillId="5" borderId="0" xfId="0" applyNumberFormat="1" applyFont="1" applyFill="1"/>
    <xf numFmtId="0" fontId="8" fillId="5" borderId="0" xfId="0" applyFont="1" applyFill="1"/>
    <xf numFmtId="0" fontId="11" fillId="5" borderId="0" xfId="0" applyFont="1" applyFill="1"/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wrapText="1"/>
    </xf>
    <xf numFmtId="0" fontId="7" fillId="0" borderId="0" xfId="0" applyFont="1" applyAlignment="1">
      <alignment horizontal="center"/>
    </xf>
    <xf numFmtId="44" fontId="8" fillId="5" borderId="0" xfId="0" applyNumberFormat="1" applyFont="1" applyFill="1"/>
    <xf numFmtId="44" fontId="8" fillId="4" borderId="0" xfId="0" applyNumberFormat="1" applyFont="1" applyFill="1"/>
    <xf numFmtId="44" fontId="8" fillId="0" borderId="0" xfId="0" applyNumberFormat="1" applyFont="1"/>
    <xf numFmtId="0" fontId="13" fillId="0" borderId="0" xfId="0" applyFont="1" applyAlignment="1">
      <alignment wrapText="1"/>
    </xf>
    <xf numFmtId="44" fontId="13" fillId="0" borderId="0" xfId="0" applyNumberFormat="1" applyFont="1"/>
    <xf numFmtId="44" fontId="11" fillId="0" borderId="0" xfId="0" applyNumberFormat="1" applyFont="1"/>
    <xf numFmtId="0" fontId="11" fillId="3" borderId="0" xfId="0" applyFont="1" applyFill="1"/>
    <xf numFmtId="0" fontId="12" fillId="3" borderId="0" xfId="0" applyFont="1" applyFill="1"/>
    <xf numFmtId="44" fontId="8" fillId="3" borderId="0" xfId="0" applyNumberFormat="1" applyFont="1" applyFill="1"/>
    <xf numFmtId="0" fontId="15" fillId="3" borderId="0" xfId="0" applyFont="1" applyFill="1"/>
    <xf numFmtId="0" fontId="15" fillId="2" borderId="0" xfId="0" applyFont="1" applyFill="1"/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/>
    <xf numFmtId="44" fontId="0" fillId="0" borderId="0" xfId="0" applyNumberFormat="1"/>
    <xf numFmtId="44" fontId="5" fillId="0" borderId="0" xfId="0" applyNumberFormat="1" applyFont="1"/>
    <xf numFmtId="44" fontId="0" fillId="0" borderId="0" xfId="1" applyFont="1" applyFill="1" applyBorder="1"/>
    <xf numFmtId="0" fontId="4" fillId="0" borderId="0" xfId="0" applyFont="1"/>
    <xf numFmtId="44" fontId="1" fillId="0" borderId="0" xfId="0" applyNumberFormat="1" applyFont="1"/>
    <xf numFmtId="0" fontId="0" fillId="4" borderId="0" xfId="0" applyFill="1"/>
    <xf numFmtId="164" fontId="13" fillId="0" borderId="0" xfId="0" applyNumberFormat="1" applyFont="1"/>
    <xf numFmtId="0" fontId="5" fillId="6" borderId="0" xfId="0" applyFont="1" applyFill="1" applyAlignment="1">
      <alignment vertical="center" wrapText="1"/>
    </xf>
    <xf numFmtId="10" fontId="5" fillId="6" borderId="0" xfId="2" applyNumberFormat="1" applyFont="1" applyFill="1" applyAlignment="1">
      <alignment vertical="top"/>
    </xf>
    <xf numFmtId="0" fontId="5" fillId="6" borderId="0" xfId="0" applyFont="1" applyFill="1"/>
    <xf numFmtId="164" fontId="5" fillId="6" borderId="0" xfId="0" applyNumberFormat="1" applyFont="1" applyFill="1"/>
    <xf numFmtId="0" fontId="5" fillId="0" borderId="3" xfId="0" applyFont="1" applyBorder="1" applyAlignment="1">
      <alignment wrapText="1"/>
    </xf>
    <xf numFmtId="0" fontId="7" fillId="4" borderId="5" xfId="0" applyFont="1" applyFill="1" applyBorder="1" applyAlignment="1">
      <alignment horizontal="center"/>
    </xf>
    <xf numFmtId="0" fontId="13" fillId="2" borderId="0" xfId="0" applyFont="1" applyFill="1"/>
    <xf numFmtId="44" fontId="1" fillId="0" borderId="0" xfId="1" applyFont="1"/>
    <xf numFmtId="10" fontId="1" fillId="0" borderId="0" xfId="2" applyNumberFormat="1" applyFont="1" applyAlignment="1">
      <alignment vertical="top"/>
    </xf>
    <xf numFmtId="164" fontId="1" fillId="0" borderId="0" xfId="1" applyNumberFormat="1" applyFont="1"/>
    <xf numFmtId="0" fontId="20" fillId="0" borderId="0" xfId="0" applyFont="1"/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44" fontId="7" fillId="0" borderId="0" xfId="1" applyFont="1" applyProtection="1">
      <protection locked="0"/>
    </xf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78B1A-AF75-49A3-B44B-42904AAFC96F}">
  <sheetPr codeName="Blad2"/>
  <dimension ref="A1:I68"/>
  <sheetViews>
    <sheetView tabSelected="1" topLeftCell="A6" zoomScaleNormal="100" workbookViewId="0">
      <selection activeCell="B12" sqref="B12"/>
    </sheetView>
  </sheetViews>
  <sheetFormatPr defaultRowHeight="15" x14ac:dyDescent="0.25"/>
  <cols>
    <col min="1" max="1" width="3.7109375" customWidth="1"/>
    <col min="2" max="2" width="49.5703125" customWidth="1"/>
    <col min="3" max="3" width="23.7109375" customWidth="1"/>
    <col min="4" max="4" width="9.42578125" customWidth="1"/>
    <col min="5" max="5" width="49.85546875" customWidth="1"/>
    <col min="6" max="6" width="23.7109375" customWidth="1"/>
  </cols>
  <sheetData>
    <row r="1" spans="2:9" ht="18.75" x14ac:dyDescent="0.3">
      <c r="B1" s="24" t="s">
        <v>30</v>
      </c>
      <c r="C1" s="47">
        <v>2024</v>
      </c>
      <c r="D1" s="15"/>
      <c r="E1" s="15"/>
      <c r="F1" s="15"/>
      <c r="H1" s="15"/>
      <c r="I1" s="15"/>
    </row>
    <row r="2" spans="2:9" ht="18.75" x14ac:dyDescent="0.3">
      <c r="B2" s="24" t="s">
        <v>40</v>
      </c>
      <c r="C2" s="25"/>
      <c r="D2" s="15"/>
      <c r="E2" s="15"/>
      <c r="F2" s="15"/>
      <c r="G2" s="15"/>
      <c r="H2" s="15"/>
      <c r="I2" s="15"/>
    </row>
    <row r="3" spans="2:9" ht="18.75" x14ac:dyDescent="0.3">
      <c r="B3" s="24" t="s">
        <v>1</v>
      </c>
      <c r="C3" s="26"/>
    </row>
    <row r="4" spans="2:9" ht="15.75" x14ac:dyDescent="0.25">
      <c r="B4" s="64" t="s">
        <v>41</v>
      </c>
      <c r="C4" s="26"/>
    </row>
    <row r="6" spans="2:9" ht="15.75" x14ac:dyDescent="0.25">
      <c r="B6" s="27" t="s">
        <v>2</v>
      </c>
      <c r="C6" s="27"/>
    </row>
    <row r="7" spans="2:9" x14ac:dyDescent="0.25">
      <c r="B7" t="s">
        <v>0</v>
      </c>
      <c r="C7" s="19">
        <v>40</v>
      </c>
    </row>
    <row r="8" spans="2:9" x14ac:dyDescent="0.25">
      <c r="B8" t="s">
        <v>10</v>
      </c>
      <c r="C8" s="19">
        <v>8</v>
      </c>
    </row>
    <row r="9" spans="2:9" x14ac:dyDescent="0.25">
      <c r="B9" s="1" t="s">
        <v>13</v>
      </c>
      <c r="C9" s="65">
        <v>9.65</v>
      </c>
    </row>
    <row r="10" spans="2:9" ht="60" x14ac:dyDescent="0.25">
      <c r="B10" s="2" t="s">
        <v>52</v>
      </c>
      <c r="C10" s="66">
        <v>0.89229999999999998</v>
      </c>
      <c r="D10" s="3"/>
    </row>
    <row r="11" spans="2:9" x14ac:dyDescent="0.25">
      <c r="B11" t="s">
        <v>54</v>
      </c>
      <c r="C11" s="8">
        <f>60*C9</f>
        <v>579</v>
      </c>
    </row>
    <row r="12" spans="2:9" x14ac:dyDescent="0.25">
      <c r="B12" t="s">
        <v>7</v>
      </c>
      <c r="C12" s="67">
        <v>1325</v>
      </c>
      <c r="F12" s="51"/>
    </row>
    <row r="13" spans="2:9" x14ac:dyDescent="0.25">
      <c r="B13" t="s">
        <v>5</v>
      </c>
      <c r="C13" s="67">
        <v>4505</v>
      </c>
    </row>
    <row r="14" spans="2:9" ht="30" x14ac:dyDescent="0.25">
      <c r="B14" s="4" t="s">
        <v>3</v>
      </c>
      <c r="C14" s="67">
        <v>424</v>
      </c>
    </row>
    <row r="15" spans="2:9" x14ac:dyDescent="0.25">
      <c r="C15" s="6"/>
    </row>
    <row r="16" spans="2:9" ht="31.5" x14ac:dyDescent="0.25">
      <c r="B16" s="28" t="s">
        <v>32</v>
      </c>
      <c r="C16" s="29"/>
      <c r="E16" s="16" t="s">
        <v>45</v>
      </c>
      <c r="F16" s="16"/>
    </row>
    <row r="17" spans="2:6" ht="30" x14ac:dyDescent="0.25">
      <c r="B17" s="9" t="s">
        <v>43</v>
      </c>
      <c r="C17" s="17">
        <f>C7*C8</f>
        <v>320</v>
      </c>
      <c r="E17" s="9" t="s">
        <v>43</v>
      </c>
      <c r="F17" s="17">
        <f>C7*C8</f>
        <v>320</v>
      </c>
    </row>
    <row r="18" spans="2:6" ht="30" x14ac:dyDescent="0.25">
      <c r="B18" s="9" t="s">
        <v>42</v>
      </c>
      <c r="C18" s="18">
        <f>(C17*C9)*C10</f>
        <v>2755.4223999999999</v>
      </c>
      <c r="E18" s="9" t="s">
        <v>44</v>
      </c>
      <c r="F18" s="18">
        <f>(F17*C9)</f>
        <v>3088</v>
      </c>
    </row>
    <row r="19" spans="2:6" ht="48.75" customHeight="1" x14ac:dyDescent="0.25">
      <c r="B19" s="9" t="s">
        <v>21</v>
      </c>
      <c r="C19" s="18">
        <f>C18+C11</f>
        <v>3334.4223999999999</v>
      </c>
      <c r="E19" s="9" t="s">
        <v>46</v>
      </c>
      <c r="F19" s="18">
        <f>F18+C11</f>
        <v>3667</v>
      </c>
    </row>
    <row r="20" spans="2:6" ht="62.25" customHeight="1" x14ac:dyDescent="0.25">
      <c r="E20" s="9" t="s">
        <v>47</v>
      </c>
      <c r="F20" s="18">
        <f>F19+C12+C14</f>
        <v>5416</v>
      </c>
    </row>
    <row r="21" spans="2:6" x14ac:dyDescent="0.25">
      <c r="B21" s="17"/>
      <c r="C21" s="17"/>
    </row>
    <row r="22" spans="2:6" ht="47.25" x14ac:dyDescent="0.25">
      <c r="B22" s="28" t="s">
        <v>31</v>
      </c>
      <c r="C22" s="30">
        <f>C19</f>
        <v>3334.4223999999999</v>
      </c>
      <c r="E22" s="20" t="s">
        <v>53</v>
      </c>
      <c r="F22" s="21">
        <f>F20</f>
        <v>5416</v>
      </c>
    </row>
    <row r="23" spans="2:6" x14ac:dyDescent="0.25">
      <c r="B23" s="9"/>
      <c r="C23" s="18"/>
    </row>
    <row r="24" spans="2:6" x14ac:dyDescent="0.25">
      <c r="B24" s="9"/>
      <c r="C24" s="18"/>
      <c r="E24" s="50"/>
      <c r="F24" s="6"/>
    </row>
    <row r="25" spans="2:6" ht="15.75" x14ac:dyDescent="0.25">
      <c r="B25" s="22"/>
      <c r="C25" s="23"/>
      <c r="E25" s="50"/>
    </row>
    <row r="26" spans="2:6" x14ac:dyDescent="0.25">
      <c r="B26" s="19"/>
      <c r="C26" s="8"/>
    </row>
    <row r="28" spans="2:6" x14ac:dyDescent="0.25">
      <c r="B28" s="7"/>
      <c r="C28" s="8"/>
    </row>
    <row r="29" spans="2:6" x14ac:dyDescent="0.25">
      <c r="B29" s="7"/>
      <c r="C29" s="8"/>
    </row>
    <row r="30" spans="2:6" x14ac:dyDescent="0.25">
      <c r="B30" s="7"/>
      <c r="C30" s="8"/>
    </row>
    <row r="31" spans="2:6" x14ac:dyDescent="0.25">
      <c r="B31" s="7"/>
      <c r="C31" s="8"/>
    </row>
    <row r="32" spans="2:6" x14ac:dyDescent="0.25">
      <c r="B32" s="10"/>
    </row>
    <row r="33" spans="1:4" x14ac:dyDescent="0.25">
      <c r="B33" s="19"/>
    </row>
    <row r="34" spans="1:4" ht="15.75" x14ac:dyDescent="0.25">
      <c r="A34" s="6"/>
      <c r="B34" s="1"/>
      <c r="C34" s="36"/>
      <c r="D34" s="50"/>
    </row>
    <row r="35" spans="1:4" ht="15.75" x14ac:dyDescent="0.25">
      <c r="C35" s="36"/>
      <c r="D35" s="50"/>
    </row>
    <row r="36" spans="1:4" ht="15.75" x14ac:dyDescent="0.25">
      <c r="C36" s="36"/>
      <c r="D36" s="10"/>
    </row>
    <row r="37" spans="1:4" x14ac:dyDescent="0.25">
      <c r="C37" s="49"/>
    </row>
    <row r="38" spans="1:4" x14ac:dyDescent="0.25">
      <c r="B38" s="19"/>
      <c r="C38" s="49"/>
    </row>
    <row r="39" spans="1:4" ht="15.75" x14ac:dyDescent="0.25">
      <c r="C39" s="36"/>
      <c r="D39" s="50"/>
    </row>
    <row r="40" spans="1:4" ht="15.75" x14ac:dyDescent="0.25">
      <c r="C40" s="36"/>
      <c r="D40" s="50"/>
    </row>
    <row r="41" spans="1:4" ht="15.75" x14ac:dyDescent="0.25">
      <c r="C41" s="36"/>
      <c r="D41" s="10"/>
    </row>
    <row r="42" spans="1:4" ht="15.75" x14ac:dyDescent="0.25">
      <c r="B42" s="4"/>
      <c r="C42" s="36"/>
      <c r="D42" s="10"/>
    </row>
    <row r="44" spans="1:4" x14ac:dyDescent="0.25">
      <c r="B44" s="19"/>
    </row>
    <row r="45" spans="1:4" x14ac:dyDescent="0.25">
      <c r="B45" s="4"/>
      <c r="C45" s="51"/>
    </row>
    <row r="46" spans="1:4" x14ac:dyDescent="0.25">
      <c r="B46" s="4"/>
      <c r="C46" s="51"/>
    </row>
    <row r="47" spans="1:4" x14ac:dyDescent="0.25">
      <c r="B47" s="9"/>
      <c r="C47" s="52"/>
    </row>
    <row r="48" spans="1:4" x14ac:dyDescent="0.25">
      <c r="C48" s="6"/>
    </row>
    <row r="49" spans="2:3" x14ac:dyDescent="0.25">
      <c r="C49" s="6"/>
    </row>
    <row r="50" spans="2:3" x14ac:dyDescent="0.25">
      <c r="C50" s="53"/>
    </row>
    <row r="51" spans="2:3" x14ac:dyDescent="0.25">
      <c r="B51" s="4"/>
      <c r="C51" s="6"/>
    </row>
    <row r="53" spans="2:3" x14ac:dyDescent="0.25">
      <c r="B53" s="54"/>
      <c r="C53" s="55"/>
    </row>
    <row r="55" spans="2:3" x14ac:dyDescent="0.25">
      <c r="B55" s="1"/>
    </row>
    <row r="56" spans="2:3" x14ac:dyDescent="0.25">
      <c r="B56" s="1"/>
    </row>
    <row r="57" spans="2:3" x14ac:dyDescent="0.25">
      <c r="B57" s="1"/>
    </row>
    <row r="58" spans="2:3" x14ac:dyDescent="0.25">
      <c r="B58" s="1"/>
    </row>
    <row r="59" spans="2:3" x14ac:dyDescent="0.25">
      <c r="B59" s="1"/>
    </row>
    <row r="60" spans="2:3" x14ac:dyDescent="0.25">
      <c r="B60" s="1"/>
    </row>
    <row r="61" spans="2:3" x14ac:dyDescent="0.25">
      <c r="B61" s="1"/>
    </row>
    <row r="62" spans="2:3" x14ac:dyDescent="0.25">
      <c r="B62" s="1"/>
    </row>
    <row r="63" spans="2:3" x14ac:dyDescent="0.25">
      <c r="B63" s="1"/>
    </row>
    <row r="64" spans="2:3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5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34A2B-9A98-441A-B941-CC39058EBDB8}">
  <sheetPr codeName="Blad3"/>
  <dimension ref="B1:D18"/>
  <sheetViews>
    <sheetView zoomScaleNormal="100" workbookViewId="0">
      <selection activeCell="C12" sqref="C12"/>
    </sheetView>
  </sheetViews>
  <sheetFormatPr defaultRowHeight="15" x14ac:dyDescent="0.25"/>
  <cols>
    <col min="1" max="1" width="4" customWidth="1"/>
    <col min="2" max="2" width="46.42578125" customWidth="1"/>
    <col min="3" max="3" width="16.42578125" customWidth="1"/>
    <col min="4" max="4" width="13.85546875" customWidth="1"/>
  </cols>
  <sheetData>
    <row r="1" spans="2:4" ht="18.75" x14ac:dyDescent="0.3">
      <c r="B1" s="12" t="s">
        <v>26</v>
      </c>
      <c r="C1" s="14"/>
      <c r="D1" s="46">
        <v>2024</v>
      </c>
    </row>
    <row r="2" spans="2:4" ht="18.75" x14ac:dyDescent="0.3">
      <c r="B2" s="12" t="s">
        <v>14</v>
      </c>
      <c r="C2" s="13"/>
      <c r="D2" s="14"/>
    </row>
    <row r="3" spans="2:4" ht="18.75" x14ac:dyDescent="0.3">
      <c r="B3" s="12" t="s">
        <v>1</v>
      </c>
      <c r="C3" s="14"/>
      <c r="D3" s="14"/>
    </row>
    <row r="4" spans="2:4" ht="18.75" x14ac:dyDescent="0.3">
      <c r="B4" s="12"/>
      <c r="C4" s="14"/>
      <c r="D4" s="14"/>
    </row>
    <row r="6" spans="2:4" ht="47.25" x14ac:dyDescent="0.25">
      <c r="C6" s="48" t="s">
        <v>28</v>
      </c>
    </row>
    <row r="7" spans="2:4" ht="15.75" x14ac:dyDescent="0.25">
      <c r="B7" t="s">
        <v>0</v>
      </c>
      <c r="C7" s="75">
        <v>40</v>
      </c>
      <c r="D7" s="68" t="s">
        <v>49</v>
      </c>
    </row>
    <row r="8" spans="2:4" ht="15.75" x14ac:dyDescent="0.25">
      <c r="B8" t="s">
        <v>10</v>
      </c>
      <c r="C8" s="75">
        <v>8</v>
      </c>
      <c r="D8" s="68" t="s">
        <v>50</v>
      </c>
    </row>
    <row r="9" spans="2:4" ht="15.75" x14ac:dyDescent="0.25">
      <c r="B9" s="1" t="s">
        <v>23</v>
      </c>
      <c r="C9" s="76">
        <v>9.65</v>
      </c>
      <c r="D9" s="68" t="s">
        <v>48</v>
      </c>
    </row>
    <row r="10" spans="2:4" ht="60" x14ac:dyDescent="0.25">
      <c r="B10" s="58" t="s">
        <v>24</v>
      </c>
      <c r="C10" s="59">
        <v>0.89229999999999998</v>
      </c>
      <c r="D10" s="3"/>
    </row>
    <row r="11" spans="2:4" x14ac:dyDescent="0.25">
      <c r="B11" s="60" t="s">
        <v>25</v>
      </c>
      <c r="C11" s="61">
        <f>60*C9</f>
        <v>579</v>
      </c>
    </row>
    <row r="12" spans="2:4" ht="15.75" x14ac:dyDescent="0.25">
      <c r="C12" s="48"/>
    </row>
    <row r="13" spans="2:4" ht="16.5" thickBot="1" x14ac:dyDescent="0.3">
      <c r="B13" s="31" t="s">
        <v>4</v>
      </c>
      <c r="C13" s="32"/>
    </row>
    <row r="14" spans="2:4" ht="17.25" thickTop="1" thickBot="1" x14ac:dyDescent="0.3">
      <c r="B14" s="33" t="s">
        <v>6</v>
      </c>
      <c r="C14" s="74"/>
      <c r="D14" s="10" t="s">
        <v>22</v>
      </c>
    </row>
    <row r="15" spans="2:4" ht="15.75" thickTop="1" x14ac:dyDescent="0.25"/>
    <row r="16" spans="2:4" ht="15.75" x14ac:dyDescent="0.25">
      <c r="B16" s="11" t="s">
        <v>19</v>
      </c>
      <c r="C16" s="43"/>
    </row>
    <row r="17" spans="2:3" ht="15.75" x14ac:dyDescent="0.25">
      <c r="B17" s="28" t="s">
        <v>27</v>
      </c>
      <c r="C17" s="37">
        <f>((((C7*C8)*C9)*C10)+C11)*C14</f>
        <v>0</v>
      </c>
    </row>
    <row r="18" spans="2:3" ht="15.75" x14ac:dyDescent="0.25">
      <c r="B18" s="22"/>
      <c r="C18" s="39"/>
    </row>
  </sheetData>
  <sheetProtection selectLockedCell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A6B19-7AFB-47E4-AD56-1628B380BEA7}">
  <sheetPr codeName="Blad1"/>
  <dimension ref="B1:D36"/>
  <sheetViews>
    <sheetView zoomScaleNormal="100" workbookViewId="0">
      <selection activeCell="C12" sqref="C12"/>
    </sheetView>
  </sheetViews>
  <sheetFormatPr defaultRowHeight="15" x14ac:dyDescent="0.25"/>
  <cols>
    <col min="1" max="1" width="4" customWidth="1"/>
    <col min="2" max="2" width="46.42578125" customWidth="1"/>
    <col min="3" max="3" width="20.42578125" customWidth="1"/>
    <col min="4" max="4" width="13.85546875" customWidth="1"/>
  </cols>
  <sheetData>
    <row r="1" spans="2:4" ht="18.75" x14ac:dyDescent="0.3">
      <c r="B1" s="12" t="s">
        <v>51</v>
      </c>
      <c r="C1" s="14"/>
      <c r="D1" s="46">
        <v>2023</v>
      </c>
    </row>
    <row r="2" spans="2:4" ht="18.75" x14ac:dyDescent="0.3">
      <c r="B2" s="12" t="s">
        <v>14</v>
      </c>
      <c r="C2" s="13"/>
      <c r="D2" s="14"/>
    </row>
    <row r="3" spans="2:4" ht="18.75" x14ac:dyDescent="0.3">
      <c r="B3" s="12" t="s">
        <v>1</v>
      </c>
      <c r="C3" s="14"/>
      <c r="D3" s="14"/>
    </row>
    <row r="4" spans="2:4" ht="18.75" x14ac:dyDescent="0.3">
      <c r="B4" s="12"/>
      <c r="C4" s="14"/>
      <c r="D4" s="14"/>
    </row>
    <row r="6" spans="2:4" ht="47.25" x14ac:dyDescent="0.25">
      <c r="C6" s="48" t="s">
        <v>28</v>
      </c>
    </row>
    <row r="7" spans="2:4" ht="15.75" x14ac:dyDescent="0.25">
      <c r="B7" t="s">
        <v>0</v>
      </c>
      <c r="C7" s="75">
        <v>40</v>
      </c>
      <c r="D7" s="68" t="s">
        <v>49</v>
      </c>
    </row>
    <row r="8" spans="2:4" ht="15.75" x14ac:dyDescent="0.25">
      <c r="B8" t="s">
        <v>29</v>
      </c>
      <c r="C8" s="75">
        <v>8</v>
      </c>
      <c r="D8" s="68" t="s">
        <v>50</v>
      </c>
    </row>
    <row r="9" spans="2:4" ht="15.75" x14ac:dyDescent="0.25">
      <c r="B9" s="1" t="s">
        <v>23</v>
      </c>
      <c r="C9" s="76">
        <v>9.65</v>
      </c>
      <c r="D9" s="68" t="s">
        <v>48</v>
      </c>
    </row>
    <row r="10" spans="2:4" ht="60" x14ac:dyDescent="0.25">
      <c r="B10" s="58" t="s">
        <v>24</v>
      </c>
      <c r="C10" s="59">
        <v>0.89229999999999998</v>
      </c>
      <c r="D10" s="3"/>
    </row>
    <row r="11" spans="2:4" x14ac:dyDescent="0.25">
      <c r="B11" s="60" t="s">
        <v>25</v>
      </c>
      <c r="C11" s="61">
        <f>60*C9</f>
        <v>579</v>
      </c>
    </row>
    <row r="12" spans="2:4" ht="15.75" x14ac:dyDescent="0.25">
      <c r="C12" s="48"/>
    </row>
    <row r="13" spans="2:4" ht="16.5" thickBot="1" x14ac:dyDescent="0.3">
      <c r="B13" s="31" t="s">
        <v>4</v>
      </c>
      <c r="C13" s="32"/>
      <c r="D13" s="29"/>
    </row>
    <row r="14" spans="2:4" ht="17.25" thickTop="1" thickBot="1" x14ac:dyDescent="0.3">
      <c r="B14" s="33" t="s">
        <v>6</v>
      </c>
      <c r="C14" s="74"/>
      <c r="D14" s="10" t="s">
        <v>22</v>
      </c>
    </row>
    <row r="15" spans="2:4" ht="16.5" thickTop="1" x14ac:dyDescent="0.25">
      <c r="C15" s="36"/>
      <c r="D15" s="10"/>
    </row>
    <row r="16" spans="2:4" ht="31.5" x14ac:dyDescent="0.25">
      <c r="C16" s="48" t="s">
        <v>39</v>
      </c>
    </row>
    <row r="17" spans="2:4" ht="15.75" x14ac:dyDescent="0.25">
      <c r="B17" s="16" t="s">
        <v>12</v>
      </c>
      <c r="C17" s="63"/>
      <c r="D17" s="56"/>
    </row>
    <row r="18" spans="2:4" ht="30.75" thickBot="1" x14ac:dyDescent="0.3">
      <c r="B18" s="35" t="s">
        <v>33</v>
      </c>
      <c r="C18" s="69"/>
      <c r="D18" s="10" t="s">
        <v>22</v>
      </c>
    </row>
    <row r="19" spans="2:4" ht="17.25" thickTop="1" thickBot="1" x14ac:dyDescent="0.3">
      <c r="B19" s="9" t="s">
        <v>36</v>
      </c>
      <c r="C19" s="70"/>
      <c r="D19" s="10"/>
    </row>
    <row r="20" spans="2:4" ht="17.25" thickTop="1" thickBot="1" x14ac:dyDescent="0.3">
      <c r="B20" s="62" t="s">
        <v>37</v>
      </c>
      <c r="C20" s="71"/>
      <c r="D20" s="10" t="s">
        <v>22</v>
      </c>
    </row>
    <row r="21" spans="2:4" ht="17.25" thickTop="1" thickBot="1" x14ac:dyDescent="0.3">
      <c r="B21" s="62" t="s">
        <v>38</v>
      </c>
      <c r="C21" s="71"/>
      <c r="D21" s="10" t="s">
        <v>22</v>
      </c>
    </row>
    <row r="22" spans="2:4" ht="17.25" thickTop="1" thickBot="1" x14ac:dyDescent="0.3">
      <c r="B22" s="9"/>
      <c r="C22" s="72"/>
      <c r="D22" s="10"/>
    </row>
    <row r="23" spans="2:4" ht="17.25" thickTop="1" thickBot="1" x14ac:dyDescent="0.3">
      <c r="B23" s="34" t="s">
        <v>34</v>
      </c>
      <c r="C23" s="73"/>
      <c r="D23" s="10" t="s">
        <v>22</v>
      </c>
    </row>
    <row r="24" spans="2:4" ht="16.5" thickTop="1" x14ac:dyDescent="0.25">
      <c r="B24" s="4"/>
      <c r="C24" s="36"/>
      <c r="D24" s="10"/>
    </row>
    <row r="26" spans="2:4" ht="15.75" x14ac:dyDescent="0.25">
      <c r="B26" s="11" t="s">
        <v>19</v>
      </c>
      <c r="C26" s="43"/>
    </row>
    <row r="27" spans="2:4" ht="15.75" x14ac:dyDescent="0.25">
      <c r="B27" s="28" t="s">
        <v>11</v>
      </c>
      <c r="C27" s="37">
        <f>((((C7*C8)*C9)*C10)+C11)*C14</f>
        <v>0</v>
      </c>
    </row>
    <row r="28" spans="2:4" ht="15.75" x14ac:dyDescent="0.25">
      <c r="B28" s="22"/>
      <c r="C28" s="39"/>
    </row>
    <row r="29" spans="2:4" ht="15.75" x14ac:dyDescent="0.25">
      <c r="B29" s="20" t="s">
        <v>17</v>
      </c>
      <c r="C29" s="38">
        <f>C31+C32+C33+C34+C35</f>
        <v>0</v>
      </c>
    </row>
    <row r="30" spans="2:4" ht="15.75" x14ac:dyDescent="0.25">
      <c r="B30" s="40" t="s">
        <v>18</v>
      </c>
      <c r="C30" s="42"/>
    </row>
    <row r="31" spans="2:4" ht="31.5" x14ac:dyDescent="0.25">
      <c r="B31" s="40" t="s">
        <v>16</v>
      </c>
      <c r="C31" s="41">
        <f>(('1. berekening subsidie PVE 2024'!F17*'3. Invulformat regulier en VE'!C9)+(C7*C9))*'3. Invulformat regulier en VE'!C18</f>
        <v>0</v>
      </c>
    </row>
    <row r="32" spans="2:4" ht="15.75" x14ac:dyDescent="0.25">
      <c r="B32" s="40" t="s">
        <v>35</v>
      </c>
      <c r="C32" s="41">
        <f>'3. Invulformat regulier en VE'!C20*('1. berekening subsidie PVE 2024'!C22)</f>
        <v>0</v>
      </c>
    </row>
    <row r="33" spans="2:3" ht="15.75" x14ac:dyDescent="0.25">
      <c r="B33" s="17" t="s">
        <v>8</v>
      </c>
      <c r="C33" s="57">
        <f>C18*('1. berekening subsidie PVE 2024'!C12)</f>
        <v>0</v>
      </c>
    </row>
    <row r="34" spans="2:3" ht="15.75" x14ac:dyDescent="0.25">
      <c r="B34" s="17" t="s">
        <v>9</v>
      </c>
      <c r="C34" s="57">
        <f>C23*('1. berekening subsidie PVE 2024'!C13)</f>
        <v>0</v>
      </c>
    </row>
    <row r="35" spans="2:3" ht="30" x14ac:dyDescent="0.25">
      <c r="B35" s="9" t="s">
        <v>15</v>
      </c>
      <c r="C35" s="57">
        <f>C18*('1. berekening subsidie PVE 2024'!C14)</f>
        <v>0</v>
      </c>
    </row>
    <row r="36" spans="2:3" ht="15.75" x14ac:dyDescent="0.25">
      <c r="B36" s="44" t="s">
        <v>20</v>
      </c>
      <c r="C36" s="45">
        <f>C27+C29</f>
        <v>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1. berekening subsidie PVE 2024</vt:lpstr>
      <vt:lpstr>2. Invulformat reguliere opvang</vt:lpstr>
      <vt:lpstr>3. Invulformat regulier en 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Pieta van der Mark-Heins</dc:creator>
  <cp:lastModifiedBy>Sabina Okoelskaja</cp:lastModifiedBy>
  <dcterms:created xsi:type="dcterms:W3CDTF">2018-11-06T15:33:57Z</dcterms:created>
  <dcterms:modified xsi:type="dcterms:W3CDTF">2023-08-03T12:00:32Z</dcterms:modified>
</cp:coreProperties>
</file>